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AssenteismoEForzaLavoro (13)" sheetId="1" r:id="rId1"/>
  </sheets>
  <calcPr calcId="0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</calcChain>
</file>

<file path=xl/sharedStrings.xml><?xml version="1.0" encoding="utf-8"?>
<sst xmlns="http://schemas.openxmlformats.org/spreadsheetml/2006/main" count="7" uniqueCount="7">
  <si>
    <t>Periodo elab. dal 01/09/2019 al 30/09/2019</t>
  </si>
  <si>
    <t>SETTORE_SERVIZIO</t>
  </si>
  <si>
    <t>[102] Num.Dip.Fine Periodo</t>
  </si>
  <si>
    <t>[200] GG.Lavorativi</t>
  </si>
  <si>
    <t>[300] GG.Ass.Tot.</t>
  </si>
  <si>
    <t>[402] Tasso Presenza</t>
  </si>
  <si>
    <t>[507] Percentuale 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</si>
</sst>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31" totalsRowShown="0">
  <autoFilter ref="A1:G31"/>
  <tableColumns count="7">
    <tableColumn id="1" name="Periodo elab. dal 01/09/2019 al 30/09/2019"/>
    <tableColumn id="2" name="SETTORE_SERVIZIO"/>
    <tableColumn id="3" name="[102] Num.Dip.Fine Periodo"/>
    <tableColumn id="4" name="[200] GG.Lavorativi"/>
    <tableColumn id="5" name="[300] GG.Ass.Tot."/>
    <tableColumn id="6" name="[402] Tasso Presenza"/>
    <tableColumn id="7" name="[507] Percentuale Ass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31"/>
    </sheetView>
  </sheetViews>
  <sheetFormatPr defaultRowHeight="15" x14ac:dyDescent="0.25"/>
  <cols>
    <col min="1" max="1" width="40.42578125" customWidth="1"/>
    <col min="2" max="2" width="54.28515625" customWidth="1"/>
    <col min="3" max="3" width="27.7109375" customWidth="1"/>
    <col min="4" max="4" width="19.7109375" customWidth="1"/>
    <col min="5" max="5" width="18.140625" customWidth="1"/>
    <col min="6" max="6" width="21.28515625" customWidth="1"/>
    <col min="7" max="7" width="22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tr">
        <f>""</f>
        <v/>
      </c>
      <c r="B2" t="str">
        <f>"CORPO DI POLIZIA MUNICIPALE"</f>
        <v>CORPO DI POLIZIA MUNICIPALE</v>
      </c>
      <c r="C2">
        <v>188</v>
      </c>
      <c r="D2">
        <v>4485</v>
      </c>
      <c r="E2">
        <v>764</v>
      </c>
      <c r="F2">
        <v>81.45</v>
      </c>
      <c r="G2">
        <v>18.55</v>
      </c>
    </row>
    <row r="3" spans="1:7" x14ac:dyDescent="0.25">
      <c r="A3" t="str">
        <f>""</f>
        <v/>
      </c>
      <c r="B3" t="str">
        <f>"DIREZIONE GENERALE"</f>
        <v>DIREZIONE GENERALE</v>
      </c>
      <c r="C3">
        <v>29</v>
      </c>
      <c r="D3">
        <v>613</v>
      </c>
      <c r="E3">
        <v>124</v>
      </c>
      <c r="F3">
        <v>62.64</v>
      </c>
      <c r="G3">
        <v>37.36</v>
      </c>
    </row>
    <row r="4" spans="1:7" x14ac:dyDescent="0.25">
      <c r="A4" t="str">
        <f>""</f>
        <v/>
      </c>
      <c r="B4" t="str">
        <f>"SERVIZIO CONTROLLO ABUSI EDILIZI"</f>
        <v>SERVIZIO CONTROLLO ABUSI EDILIZI</v>
      </c>
      <c r="C4">
        <v>4</v>
      </c>
      <c r="D4">
        <v>84</v>
      </c>
      <c r="E4">
        <v>14</v>
      </c>
      <c r="F4">
        <v>82.14</v>
      </c>
      <c r="G4">
        <v>17.86</v>
      </c>
    </row>
    <row r="5" spans="1:7" x14ac:dyDescent="0.25">
      <c r="A5" t="str">
        <f>""</f>
        <v/>
      </c>
      <c r="B5" t="str">
        <f>"SERVIZIO QUALITA' E SEMPLIFICAZIONE"</f>
        <v>SERVIZIO QUALITA' E SEMPLIFICAZIONE</v>
      </c>
      <c r="C5">
        <v>4</v>
      </c>
      <c r="D5">
        <v>76</v>
      </c>
      <c r="E5">
        <v>17</v>
      </c>
      <c r="F5">
        <v>78.95</v>
      </c>
      <c r="G5">
        <v>21.05</v>
      </c>
    </row>
    <row r="6" spans="1:7" x14ac:dyDescent="0.25">
      <c r="A6" t="str">
        <f>""</f>
        <v/>
      </c>
      <c r="B6" t="str">
        <f>"SETTORE AFFARI GENERALI"</f>
        <v>SETTORE AFFARI GENERALI</v>
      </c>
      <c r="C6">
        <v>42</v>
      </c>
      <c r="D6">
        <v>890</v>
      </c>
      <c r="E6">
        <v>216</v>
      </c>
      <c r="F6">
        <v>75.959999999999994</v>
      </c>
      <c r="G6">
        <v>24.04</v>
      </c>
    </row>
    <row r="7" spans="1:7" x14ac:dyDescent="0.25">
      <c r="A7" t="str">
        <f>""</f>
        <v/>
      </c>
      <c r="B7" t="str">
        <f>"SETTORE ASSOCIAZIONISMO, PARTECIPAZIONE E PARI OPP"</f>
        <v>SETTORE ASSOCIAZIONISMO, PARTECIPAZIONE E PARI OPP</v>
      </c>
      <c r="C7">
        <v>9</v>
      </c>
      <c r="D7">
        <v>189</v>
      </c>
      <c r="E7">
        <v>32</v>
      </c>
      <c r="F7">
        <v>82.01</v>
      </c>
      <c r="G7">
        <v>17.989999999999998</v>
      </c>
    </row>
    <row r="8" spans="1:7" x14ac:dyDescent="0.25">
      <c r="A8" t="str">
        <f>""</f>
        <v/>
      </c>
      <c r="B8" t="str">
        <f>"SETTORE AVVOCATURA MUNICIPALE"</f>
        <v>SETTORE AVVOCATURA MUNICIPALE</v>
      </c>
      <c r="C8">
        <v>11</v>
      </c>
      <c r="D8">
        <v>231</v>
      </c>
      <c r="E8">
        <v>31</v>
      </c>
      <c r="F8">
        <v>76.62</v>
      </c>
      <c r="G8">
        <v>23.38</v>
      </c>
    </row>
    <row r="9" spans="1:7" x14ac:dyDescent="0.25">
      <c r="A9" t="str">
        <f>""</f>
        <v/>
      </c>
      <c r="B9" t="str">
        <f>"SETTORE CASA DELLA MUSICA"</f>
        <v>SETTORE CASA DELLA MUSICA</v>
      </c>
      <c r="C9">
        <v>8</v>
      </c>
      <c r="D9">
        <v>167</v>
      </c>
      <c r="E9">
        <v>20</v>
      </c>
      <c r="F9">
        <v>80.84</v>
      </c>
      <c r="G9">
        <v>19.16</v>
      </c>
    </row>
    <row r="10" spans="1:7" x14ac:dyDescent="0.25">
      <c r="A10" t="str">
        <f>""</f>
        <v/>
      </c>
      <c r="B10" t="str">
        <f>"SETTORE CONSULENZA GIURIDICO AMMMINISTRATIVA E SEG"</f>
        <v>SETTORE CONSULENZA GIURIDICO AMMMINISTRATIVA E SEG</v>
      </c>
      <c r="C10">
        <v>13</v>
      </c>
      <c r="D10">
        <v>273</v>
      </c>
      <c r="E10">
        <v>35</v>
      </c>
      <c r="F10">
        <v>87.18</v>
      </c>
      <c r="G10">
        <v>12.82</v>
      </c>
    </row>
    <row r="11" spans="1:7" x14ac:dyDescent="0.25">
      <c r="A11" t="str">
        <f>""</f>
        <v/>
      </c>
      <c r="B11" t="str">
        <f>"SETTORE CULTURA, GIOVANI E SVILUPPO STRATEGICO DEL"</f>
        <v>SETTORE CULTURA, GIOVANI E SVILUPPO STRATEGICO DEL</v>
      </c>
      <c r="C11">
        <v>60</v>
      </c>
      <c r="D11">
        <v>1260</v>
      </c>
      <c r="E11">
        <v>326</v>
      </c>
      <c r="F11">
        <v>74.680000000000007</v>
      </c>
      <c r="G11">
        <v>25.32</v>
      </c>
    </row>
    <row r="12" spans="1:7" x14ac:dyDescent="0.25">
      <c r="A12" t="str">
        <f>""</f>
        <v/>
      </c>
      <c r="B12" t="str">
        <f>"SETTORE ENTRATE, TRIBUTI, LOTTA ALL'EVASIONE E ORG"</f>
        <v>SETTORE ENTRATE, TRIBUTI, LOTTA ALL'EVASIONE E ORG</v>
      </c>
      <c r="C12">
        <v>13</v>
      </c>
      <c r="D12">
        <v>273</v>
      </c>
      <c r="E12">
        <v>92</v>
      </c>
      <c r="F12">
        <v>66.3</v>
      </c>
      <c r="G12">
        <v>33.700000000000003</v>
      </c>
    </row>
    <row r="13" spans="1:7" x14ac:dyDescent="0.25">
      <c r="A13" t="str">
        <f>""</f>
        <v/>
      </c>
      <c r="B13" t="str">
        <f>"SETTORE FINANZIARIO E GESTIONE ECONOMICA DEL PERSO"</f>
        <v>SETTORE FINANZIARIO E GESTIONE ECONOMICA DEL PERSO</v>
      </c>
      <c r="C13">
        <v>34</v>
      </c>
      <c r="D13">
        <v>705</v>
      </c>
      <c r="E13">
        <v>120</v>
      </c>
      <c r="F13">
        <v>82.13</v>
      </c>
      <c r="G13">
        <v>17.87</v>
      </c>
    </row>
    <row r="14" spans="1:7" x14ac:dyDescent="0.25">
      <c r="A14" t="str">
        <f>""</f>
        <v/>
      </c>
      <c r="B14" t="str">
        <f>"SETTORE LAVORI PUBBLICI, MANUTENZIONI E SISMICA"</f>
        <v>SETTORE LAVORI PUBBLICI, MANUTENZIONI E SISMICA</v>
      </c>
      <c r="C14">
        <v>54</v>
      </c>
      <c r="D14">
        <v>1120</v>
      </c>
      <c r="E14">
        <v>161</v>
      </c>
      <c r="F14">
        <v>81.34</v>
      </c>
      <c r="G14">
        <v>18.66</v>
      </c>
    </row>
    <row r="15" spans="1:7" x14ac:dyDescent="0.25">
      <c r="A15" t="str">
        <f>""</f>
        <v/>
      </c>
      <c r="B15" t="str">
        <f>"SETTORE MOBILITA' ED ENERGIA"</f>
        <v>SETTORE MOBILITA' ED ENERGIA</v>
      </c>
      <c r="C15">
        <v>19</v>
      </c>
      <c r="D15">
        <v>399</v>
      </c>
      <c r="E15">
        <v>55</v>
      </c>
      <c r="F15">
        <v>85.96</v>
      </c>
      <c r="G15">
        <v>14.04</v>
      </c>
    </row>
    <row r="16" spans="1:7" x14ac:dyDescent="0.25">
      <c r="A16" t="str">
        <f>""</f>
        <v/>
      </c>
      <c r="B16" t="str">
        <f>"SETTORE OPERE DI URBANIZZAZIONE"</f>
        <v>SETTORE OPERE DI URBANIZZAZIONE</v>
      </c>
      <c r="C16">
        <v>1</v>
      </c>
      <c r="D16">
        <v>21</v>
      </c>
      <c r="F16">
        <v>100</v>
      </c>
    </row>
    <row r="17" spans="1:7" x14ac:dyDescent="0.25">
      <c r="A17" t="str">
        <f>""</f>
        <v/>
      </c>
      <c r="B17" t="str">
        <f>"SETTORE PATRIMONIO"</f>
        <v>SETTORE PATRIMONIO</v>
      </c>
      <c r="C17">
        <v>9</v>
      </c>
      <c r="D17">
        <v>193</v>
      </c>
      <c r="E17">
        <v>30</v>
      </c>
      <c r="F17">
        <v>77.72</v>
      </c>
      <c r="G17">
        <v>22.28</v>
      </c>
    </row>
    <row r="18" spans="1:7" x14ac:dyDescent="0.25">
      <c r="A18" t="str">
        <f>""</f>
        <v/>
      </c>
      <c r="B18" t="str">
        <f>"SETTORE PIANIFICAZIONE E REGOLAMENTAZIONE ECONOMIC"</f>
        <v>SETTORE PIANIFICAZIONE E REGOLAMENTAZIONE ECONOMIC</v>
      </c>
      <c r="C18">
        <v>3</v>
      </c>
      <c r="D18">
        <v>63</v>
      </c>
      <c r="E18">
        <v>8</v>
      </c>
      <c r="F18">
        <v>87.3</v>
      </c>
      <c r="G18">
        <v>12.7</v>
      </c>
    </row>
    <row r="19" spans="1:7" x14ac:dyDescent="0.25">
      <c r="A19" t="str">
        <f>""</f>
        <v/>
      </c>
      <c r="B19" t="str">
        <f>"SETTORE PIANIFICAZIONE E SVILUPPO DEL TERRITORIO"</f>
        <v>SETTORE PIANIFICAZIONE E SVILUPPO DEL TERRITORIO</v>
      </c>
      <c r="C19">
        <v>22</v>
      </c>
      <c r="D19">
        <v>462</v>
      </c>
      <c r="E19">
        <v>122</v>
      </c>
      <c r="F19">
        <v>73.81</v>
      </c>
      <c r="G19">
        <v>26.19</v>
      </c>
    </row>
    <row r="20" spans="1:7" x14ac:dyDescent="0.25">
      <c r="A20" t="str">
        <f>""</f>
        <v/>
      </c>
      <c r="B20" t="str">
        <f>"SETTORE PROTEZIONE CIVILE"</f>
        <v>SETTORE PROTEZIONE CIVILE</v>
      </c>
      <c r="C20">
        <v>4</v>
      </c>
      <c r="D20">
        <v>72</v>
      </c>
      <c r="E20">
        <v>2</v>
      </c>
      <c r="F20">
        <v>94.44</v>
      </c>
      <c r="G20">
        <v>5.56</v>
      </c>
    </row>
    <row r="21" spans="1:7" x14ac:dyDescent="0.25">
      <c r="A21" t="str">
        <f>""</f>
        <v/>
      </c>
      <c r="B21" t="str">
        <f>"SETTORE SERVIZI AL CITTADINO"</f>
        <v>SETTORE SERVIZI AL CITTADINO</v>
      </c>
      <c r="C21">
        <v>62</v>
      </c>
      <c r="D21">
        <v>1281</v>
      </c>
      <c r="E21">
        <v>213</v>
      </c>
      <c r="F21">
        <v>83.84</v>
      </c>
      <c r="G21">
        <v>16.16</v>
      </c>
    </row>
    <row r="22" spans="1:7" x14ac:dyDescent="0.25">
      <c r="A22" t="str">
        <f>""</f>
        <v/>
      </c>
      <c r="B22" t="str">
        <f>"SETTORE SERVIZI EDUCATIVI"</f>
        <v>SETTORE SERVIZI EDUCATIVI</v>
      </c>
      <c r="C22">
        <v>257</v>
      </c>
      <c r="D22">
        <v>5385</v>
      </c>
      <c r="E22">
        <v>390</v>
      </c>
      <c r="F22">
        <v>92.35</v>
      </c>
      <c r="G22">
        <v>7.65</v>
      </c>
    </row>
    <row r="23" spans="1:7" x14ac:dyDescent="0.25">
      <c r="A23" t="str">
        <f>""</f>
        <v/>
      </c>
      <c r="B23" t="str">
        <f>"SETTORE SOCIALE"</f>
        <v>SETTORE SOCIALE</v>
      </c>
      <c r="C23">
        <v>172</v>
      </c>
      <c r="D23">
        <v>3572</v>
      </c>
      <c r="E23">
        <v>808</v>
      </c>
      <c r="F23">
        <v>76.010000000000005</v>
      </c>
      <c r="G23">
        <v>23.99</v>
      </c>
    </row>
    <row r="24" spans="1:7" x14ac:dyDescent="0.25">
      <c r="A24" t="str">
        <f>""</f>
        <v/>
      </c>
      <c r="B24" t="str">
        <f>"SETTORE SPORT"</f>
        <v>SETTORE SPORT</v>
      </c>
      <c r="C24">
        <v>11</v>
      </c>
      <c r="D24">
        <v>222</v>
      </c>
      <c r="E24">
        <v>47</v>
      </c>
      <c r="F24">
        <v>71.62</v>
      </c>
      <c r="G24">
        <v>28.38</v>
      </c>
    </row>
    <row r="25" spans="1:7" x14ac:dyDescent="0.25">
      <c r="A25" t="str">
        <f>""</f>
        <v/>
      </c>
      <c r="B25" t="str">
        <f>"SETTORE SPORTELLO ATTIVITA' PRODUTTIVE E EDILIZIA"</f>
        <v>SETTORE SPORTELLO ATTIVITA' PRODUTTIVE E EDILIZIA</v>
      </c>
      <c r="C25">
        <v>45</v>
      </c>
      <c r="D25">
        <v>962</v>
      </c>
      <c r="E25">
        <v>190</v>
      </c>
      <c r="F25">
        <v>77.34</v>
      </c>
      <c r="G25">
        <v>22.66</v>
      </c>
    </row>
    <row r="26" spans="1:7" x14ac:dyDescent="0.25">
      <c r="A26" t="str">
        <f>""</f>
        <v/>
      </c>
      <c r="B26" t="str">
        <f>"SETTORE STAZIONE UNICA APPALTANTE"</f>
        <v>SETTORE STAZIONE UNICA APPALTANTE</v>
      </c>
      <c r="C26">
        <v>19</v>
      </c>
      <c r="D26">
        <v>396</v>
      </c>
      <c r="E26">
        <v>42</v>
      </c>
      <c r="F26">
        <v>89.65</v>
      </c>
      <c r="G26">
        <v>10.35</v>
      </c>
    </row>
    <row r="27" spans="1:7" x14ac:dyDescent="0.25">
      <c r="A27" t="str">
        <f>""</f>
        <v/>
      </c>
      <c r="B27" t="str">
        <f>"SETTORE SVILUPPO ORGANIZZATIVO"</f>
        <v>SETTORE SVILUPPO ORGANIZZATIVO</v>
      </c>
      <c r="C27">
        <v>21</v>
      </c>
      <c r="D27">
        <v>425</v>
      </c>
      <c r="E27">
        <v>121</v>
      </c>
      <c r="F27">
        <v>71.290000000000006</v>
      </c>
      <c r="G27">
        <v>28.71</v>
      </c>
    </row>
    <row r="28" spans="1:7" x14ac:dyDescent="0.25">
      <c r="A28" t="str">
        <f>""</f>
        <v/>
      </c>
      <c r="B28" t="str">
        <f>"SETTORE TRANSIZIONE DIGITALE"</f>
        <v>SETTORE TRANSIZIONE DIGITALE</v>
      </c>
      <c r="C28">
        <v>11</v>
      </c>
      <c r="D28">
        <v>239</v>
      </c>
      <c r="E28">
        <v>12</v>
      </c>
      <c r="F28">
        <v>90.79</v>
      </c>
      <c r="G28">
        <v>9.2100000000000009</v>
      </c>
    </row>
    <row r="29" spans="1:7" x14ac:dyDescent="0.25">
      <c r="A29" t="str">
        <f>""</f>
        <v/>
      </c>
      <c r="B29" t="str">
        <f>"SETTORE TUTELA AMBIENTALE"</f>
        <v>SETTORE TUTELA AMBIENTALE</v>
      </c>
      <c r="C29">
        <v>21</v>
      </c>
      <c r="D29">
        <v>441</v>
      </c>
      <c r="E29">
        <v>139</v>
      </c>
      <c r="F29">
        <v>68.48</v>
      </c>
      <c r="G29">
        <v>31.52</v>
      </c>
    </row>
    <row r="30" spans="1:7" x14ac:dyDescent="0.25">
      <c r="A30" t="str">
        <f>""</f>
        <v/>
      </c>
      <c r="B30" t="str">
        <f>"SETTORE VALORIZZAZIONE PATRIMONIO CULTURALE E SIST"</f>
        <v>SETTORE VALORIZZAZIONE PATRIMONIO CULTURALE E SIST</v>
      </c>
      <c r="C30">
        <v>13</v>
      </c>
      <c r="D30">
        <v>256</v>
      </c>
      <c r="E30">
        <v>61</v>
      </c>
      <c r="F30">
        <v>76.56</v>
      </c>
      <c r="G30">
        <v>23.44</v>
      </c>
    </row>
    <row r="31" spans="1:7" x14ac:dyDescent="0.25">
      <c r="A31" t="str">
        <f>"Totale Generale"</f>
        <v>Totale Generale</v>
      </c>
      <c r="B31" t="str">
        <f>""</f>
        <v/>
      </c>
      <c r="C31">
        <v>1159</v>
      </c>
      <c r="D31">
        <v>24755</v>
      </c>
      <c r="E31">
        <v>4192</v>
      </c>
      <c r="F31">
        <v>81.5</v>
      </c>
      <c r="G31">
        <v>18.5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AssenteismoEForzaLavoro (13)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Consigli</dc:creator>
  <cp:lastModifiedBy>Elena Consigli</cp:lastModifiedBy>
  <dcterms:created xsi:type="dcterms:W3CDTF">2019-10-11T08:09:27Z</dcterms:created>
  <dcterms:modified xsi:type="dcterms:W3CDTF">2019-10-11T08:11:01Z</dcterms:modified>
</cp:coreProperties>
</file>